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10" yWindow="-110" windowWidth="19420" windowHeight="11020"/>
  </bookViews>
  <sheets>
    <sheet name="Secured Financial Creditors" sheetId="1" r:id="rId1"/>
    <sheet name="Sheet2" sheetId="4" state="hidden" r:id="rId2"/>
    <sheet name="Sheet1" sheetId="3" state="hidden" r:id="rId3"/>
    <sheet name="Table 2" sheetId="2" state="hidden" r:id="rId4"/>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G14" i="4"/>
  <c r="B13" i="4" l="1"/>
  <c r="D3" i="4"/>
  <c r="E3" i="4" s="1"/>
  <c r="B4" i="4"/>
  <c r="C6" i="4"/>
  <c r="B6" i="4"/>
  <c r="E5" i="4"/>
  <c r="E2" i="4"/>
  <c r="E6" i="1"/>
  <c r="E4" i="4" l="1"/>
  <c r="E6" i="4" s="1"/>
  <c r="D4" i="4"/>
  <c r="F3" i="4"/>
  <c r="G3" i="4"/>
  <c r="C2" i="4"/>
  <c r="F2" i="4"/>
  <c r="F5" i="4"/>
  <c r="G2" i="4"/>
  <c r="C3" i="4"/>
  <c r="G6" i="1"/>
  <c r="G4" i="4" l="1"/>
  <c r="E12" i="4"/>
  <c r="F12" i="4"/>
  <c r="F13" i="4"/>
  <c r="E13" i="4"/>
  <c r="F4" i="4"/>
  <c r="K6" i="1"/>
  <c r="F14" i="4" l="1"/>
  <c r="E14" i="4"/>
  <c r="M7" i="1"/>
  <c r="K7" i="1"/>
  <c r="G7" i="1"/>
  <c r="E7" i="1"/>
  <c r="D7" i="1"/>
  <c r="J5" i="1" l="1"/>
  <c r="J6" i="1"/>
  <c r="F6" i="4" l="1"/>
</calcChain>
</file>

<file path=xl/sharedStrings.xml><?xml version="1.0" encoding="utf-8"?>
<sst xmlns="http://schemas.openxmlformats.org/spreadsheetml/2006/main" count="59" uniqueCount="45">
  <si>
    <t>(Amount in ₹)</t>
  </si>
  <si>
    <r>
      <rPr>
        <b/>
        <sz val="5"/>
        <rFont val="Trebuchet MS"/>
        <family val="2"/>
      </rPr>
      <t>Sl.
No.</t>
    </r>
  </si>
  <si>
    <t>Name of creditor</t>
  </si>
  <si>
    <t>Details of claim received</t>
  </si>
  <si>
    <t>Details of claim admitted</t>
  </si>
  <si>
    <t>Amount of contingent claim</t>
  </si>
  <si>
    <t>Amount of any mutual dues, that may be set- off</t>
  </si>
  <si>
    <t>Amount of claim not admitted</t>
  </si>
  <si>
    <t>Amount of claim under verification</t>
  </si>
  <si>
    <t>Remarks, if any</t>
  </si>
  <si>
    <t>Date of receipt</t>
  </si>
  <si>
    <t>Amount claimed</t>
  </si>
  <si>
    <t>Amount of claim admitted</t>
  </si>
  <si>
    <t>Nature of claim</t>
  </si>
  <si>
    <t>Amount covered by security interest</t>
  </si>
  <si>
    <t>Amount covered by guarantee</t>
  </si>
  <si>
    <t>Whether related party?</t>
  </si>
  <si>
    <t>% of voting share in CoC</t>
  </si>
  <si>
    <t>J.C Flowers Asset Reconstruction Private Limited</t>
  </si>
  <si>
    <t>Term Loan, Funded interest term loan, WorkingCapital Term Loan, Penal interest (on account of non- perfection of security and breach of covenants)</t>
  </si>
  <si>
    <t>-</t>
  </si>
  <si>
    <t>No</t>
  </si>
  <si>
    <t>Admitted claim of J.C Flowers Asset Reconstruction Private Limited ("JCF ARC") includes an amount of INR 374.61 crore, which has been assigned by Yes Bank Limited vide loan assignment agreement dated 16th March 2024. Rest of the admitted amount of JCF ARC, i.e., INR 82.53 crore, has been assigned by Unity Small Finance Bank vide loan assignment agreement dated 23rd December 2024.</t>
  </si>
  <si>
    <t>Indian Bank</t>
  </si>
  <si>
    <r>
      <rPr>
        <sz val="5"/>
        <rFont val="Trebuchet MS"/>
        <family val="2"/>
      </rPr>
      <t>Bank Guarantee (invoked &amp; uninvoked)</t>
    </r>
  </si>
  <si>
    <t>Two BGs amounting to INR 10 lacs were expired, hence the same has not been admitted in claims.</t>
  </si>
  <si>
    <t>Total</t>
  </si>
  <si>
    <t>JC Flower</t>
  </si>
  <si>
    <t>Denotics</t>
  </si>
  <si>
    <t>Earlier Claim</t>
  </si>
  <si>
    <t>Revised Claims</t>
  </si>
  <si>
    <t>Revised Voting Share</t>
  </si>
  <si>
    <t>Earlier Voting Share %</t>
  </si>
  <si>
    <t>Inter-se Secured Creditors</t>
  </si>
  <si>
    <t>Secured FC</t>
  </si>
  <si>
    <t>Calculation for Claim Revision</t>
  </si>
  <si>
    <t>Contigent Claim - considered for admission</t>
  </si>
  <si>
    <t>Less: Margin Money appropriated</t>
  </si>
  <si>
    <t>Claim Revision (Additions)</t>
  </si>
  <si>
    <t>JC Flower Voting Share</t>
  </si>
  <si>
    <t>Voting Share</t>
  </si>
  <si>
    <t>Name of the Financial Creditor</t>
  </si>
  <si>
    <t>Assent towards pro-rata distribution(Amount in crores)</t>
  </si>
  <si>
    <t>Dissent i.e. As per the earlier plan (Amount in crores)</t>
  </si>
  <si>
    <t>Annexure-C-List of Creditors 
Name of the Corporate Debtor: Indrajit Power Private Limited; Date of commencement of CIRP: 01st February 2024; List of creditors as on: April 20, 2026
List of secured financial creditors (other than financial creditors belonging to any class of creditors)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</si>
</sst>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dd\-mm\-yy;@"/>
    <numFmt numFmtId="165" formatCode="0.00\ %"/>
  </numFmts>
  <fonts count="10" x14ac:knownFonts="1">
    <font>
      <sz val="10"/>
      <color rgb="FF000000"/>
      <name val="Times New Roman"/>
      <charset val="204"/>
    </font>
    <font>
      <sz val="5"/>
      <name val="Trebuchet MS"/>
      <family val="2"/>
    </font>
    <font>
      <sz val="5"/>
      <color rgb="FF000000"/>
      <name val="Trebuchet MS"/>
      <family val="2"/>
    </font>
    <font>
      <b/>
      <sz val="5"/>
      <color rgb="FF000000"/>
      <name val="Trebuchet MS"/>
      <family val="2"/>
    </font>
    <font>
      <sz val="5"/>
      <name val="Trebuchet MS"/>
      <family val="2"/>
    </font>
    <font>
      <b/>
      <sz val="5"/>
      <name val="Trebuchet MS"/>
      <family val="2"/>
    </font>
    <font>
      <sz val="10"/>
      <color rgb="FF000000"/>
      <name val="Times New Roman"/>
      <family val="1"/>
    </font>
    <font>
      <sz val="11"/>
      <color rgb="FF000000"/>
      <name val="Arial"/>
      <family val="2"/>
    </font>
    <font>
      <b/>
      <sz val="11"/>
      <color rgb="FF000000"/>
      <name val="Arial"/>
      <family val="2"/>
    </font>
    <font>
      <b/>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72">
    <xf numFmtId="0" fontId="0" fillId="0" borderId="0" xfId="0" applyAlignment="1">
      <alignment horizontal="left" vertical="top"/>
    </xf>
    <xf numFmtId="1" fontId="2" fillId="0" borderId="1" xfId="0" applyNumberFormat="1" applyFont="1" applyBorder="1" applyAlignment="1">
      <alignment horizontal="center" vertical="center" shrinkToFit="1"/>
    </xf>
    <xf numFmtId="164" fontId="2" fillId="0" borderId="1" xfId="0" applyNumberFormat="1" applyFont="1" applyBorder="1" applyAlignment="1">
      <alignment horizontal="left" vertical="center" shrinkToFit="1"/>
    </xf>
    <xf numFmtId="4" fontId="2" fillId="0" borderId="1" xfId="0" applyNumberFormat="1" applyFont="1" applyBorder="1" applyAlignment="1">
      <alignment horizontal="right" vertical="center" shrinkToFit="1"/>
    </xf>
    <xf numFmtId="4" fontId="3" fillId="0" borderId="1" xfId="0" applyNumberFormat="1" applyFont="1" applyBorder="1" applyAlignment="1">
      <alignment horizontal="right" vertical="top" shrinkToFit="1"/>
    </xf>
    <xf numFmtId="0" fontId="1" fillId="0" borderId="0" xfId="0" applyFont="1" applyAlignment="1">
      <alignment horizontal="left" vertical="top" wrapText="1" indent="1"/>
    </xf>
    <xf numFmtId="0" fontId="5" fillId="0" borderId="1" xfId="0" applyFont="1" applyBorder="1" applyAlignment="1">
      <alignment horizontal="left"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indent="3"/>
    </xf>
    <xf numFmtId="0" fontId="5" fillId="0" borderId="1" xfId="0" applyFont="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right" vertical="top" wrapText="1" indent="1"/>
    </xf>
    <xf numFmtId="10" fontId="5" fillId="0" borderId="1" xfId="0" applyNumberFormat="1" applyFont="1" applyBorder="1" applyAlignment="1">
      <alignment horizontal="right" vertical="top" wrapText="1"/>
    </xf>
    <xf numFmtId="0" fontId="2" fillId="0" borderId="0" xfId="0" applyFont="1" applyAlignment="1">
      <alignment horizontal="left" vertical="top"/>
    </xf>
    <xf numFmtId="0" fontId="2" fillId="0" borderId="1" xfId="0" applyFont="1" applyBorder="1" applyAlignment="1">
      <alignment horizontal="left" vertical="top" wrapText="1"/>
    </xf>
    <xf numFmtId="165" fontId="2" fillId="0" borderId="7" xfId="0" applyNumberFormat="1" applyFont="1" applyBorder="1" applyAlignment="1">
      <alignment horizontal="right" vertical="center" shrinkToFit="1"/>
    </xf>
    <xf numFmtId="10" fontId="2" fillId="0" borderId="7" xfId="0" applyNumberFormat="1" applyFont="1" applyBorder="1" applyAlignment="1">
      <alignment horizontal="right" vertical="center" shrinkToFit="1"/>
    </xf>
    <xf numFmtId="43" fontId="2" fillId="0" borderId="7" xfId="1" applyFont="1" applyFill="1" applyBorder="1" applyAlignment="1">
      <alignment horizontal="right" vertical="center" shrinkToFit="1"/>
    </xf>
    <xf numFmtId="0" fontId="2" fillId="0" borderId="1" xfId="0" applyFont="1" applyBorder="1" applyAlignment="1">
      <alignment horizontal="left" vertical="center" wrapText="1"/>
    </xf>
    <xf numFmtId="43" fontId="2" fillId="0" borderId="0" xfId="0" applyNumberFormat="1" applyFont="1" applyAlignment="1">
      <alignment horizontal="left" vertical="top"/>
    </xf>
    <xf numFmtId="0" fontId="7" fillId="0" borderId="7" xfId="0" applyFont="1" applyBorder="1" applyAlignment="1">
      <alignment horizontal="left" vertical="top"/>
    </xf>
    <xf numFmtId="43" fontId="7" fillId="0" borderId="7" xfId="1" applyFont="1" applyBorder="1" applyAlignment="1">
      <alignment horizontal="left" vertical="top"/>
    </xf>
    <xf numFmtId="10" fontId="7" fillId="0" borderId="7" xfId="2" applyNumberFormat="1" applyFont="1" applyBorder="1" applyAlignment="1">
      <alignment horizontal="center" vertical="center"/>
    </xf>
    <xf numFmtId="43" fontId="7" fillId="0" borderId="7" xfId="0" applyNumberFormat="1" applyFont="1" applyBorder="1" applyAlignment="1">
      <alignment horizontal="left" vertical="top"/>
    </xf>
    <xf numFmtId="10" fontId="7" fillId="0" borderId="7" xfId="0" applyNumberFormat="1" applyFont="1" applyBorder="1" applyAlignment="1">
      <alignment horizontal="center" vertical="center"/>
    </xf>
    <xf numFmtId="0" fontId="8" fillId="0" borderId="7" xfId="0" applyFont="1" applyBorder="1" applyAlignment="1">
      <alignment horizontal="left" vertical="top"/>
    </xf>
    <xf numFmtId="0" fontId="8" fillId="2" borderId="7" xfId="0" applyFont="1" applyFill="1" applyBorder="1" applyAlignment="1">
      <alignment horizontal="center" vertical="center"/>
    </xf>
    <xf numFmtId="10" fontId="8" fillId="0" borderId="7" xfId="0" applyNumberFormat="1" applyFont="1" applyBorder="1" applyAlignment="1">
      <alignment horizontal="center" vertical="center"/>
    </xf>
    <xf numFmtId="43" fontId="8" fillId="0" borderId="7" xfId="0" applyNumberFormat="1" applyFont="1" applyBorder="1" applyAlignment="1">
      <alignment horizontal="left" vertical="top"/>
    </xf>
    <xf numFmtId="43" fontId="8" fillId="0" borderId="7" xfId="1" applyFont="1" applyFill="1" applyBorder="1" applyAlignment="1">
      <alignment horizontal="left" vertical="top"/>
    </xf>
    <xf numFmtId="0" fontId="6" fillId="0" borderId="0" xfId="0" applyFont="1" applyAlignment="1">
      <alignment horizontal="left" vertical="top"/>
    </xf>
    <xf numFmtId="0" fontId="9" fillId="0" borderId="0" xfId="0" applyFont="1" applyAlignment="1">
      <alignment horizontal="left" vertical="top"/>
    </xf>
    <xf numFmtId="0" fontId="6" fillId="0" borderId="0" xfId="0" applyFont="1" applyAlignment="1">
      <alignment horizontal="left" vertical="top" wrapText="1"/>
    </xf>
    <xf numFmtId="4" fontId="0" fillId="0" borderId="0" xfId="0" applyNumberFormat="1" applyAlignment="1">
      <alignment horizontal="right" vertical="top"/>
    </xf>
    <xf numFmtId="4" fontId="0" fillId="0" borderId="0" xfId="0" applyNumberFormat="1" applyAlignment="1">
      <alignment horizontal="right" vertical="center"/>
    </xf>
    <xf numFmtId="4" fontId="9" fillId="0" borderId="0" xfId="0" applyNumberFormat="1" applyFont="1" applyAlignment="1">
      <alignment horizontal="right" vertical="center"/>
    </xf>
    <xf numFmtId="0" fontId="8" fillId="2" borderId="7" xfId="0" applyFont="1" applyFill="1" applyBorder="1" applyAlignment="1">
      <alignment horizontal="center" vertical="center" wrapText="1"/>
    </xf>
    <xf numFmtId="43" fontId="0" fillId="0" borderId="0" xfId="1" applyFont="1" applyAlignment="1">
      <alignment horizontal="left" vertical="top"/>
    </xf>
    <xf numFmtId="0" fontId="9" fillId="0" borderId="7" xfId="0" applyFont="1" applyBorder="1" applyAlignment="1">
      <alignment horizontal="center" vertical="center" wrapText="1"/>
    </xf>
    <xf numFmtId="43" fontId="9" fillId="0" borderId="7" xfId="1" applyFont="1" applyBorder="1" applyAlignment="1">
      <alignment horizontal="left" vertical="center"/>
    </xf>
    <xf numFmtId="0" fontId="0" fillId="0" borderId="7" xfId="0" applyBorder="1" applyAlignment="1">
      <alignment horizontal="left" vertical="top"/>
    </xf>
    <xf numFmtId="10" fontId="0" fillId="0" borderId="7" xfId="0" applyNumberFormat="1" applyBorder="1" applyAlignment="1">
      <alignment horizontal="left" vertical="top"/>
    </xf>
    <xf numFmtId="43" fontId="0" fillId="0" borderId="7" xfId="1" applyFont="1" applyBorder="1" applyAlignment="1">
      <alignment horizontal="left" vertical="center"/>
    </xf>
    <xf numFmtId="43" fontId="0" fillId="0" borderId="7" xfId="0" applyNumberFormat="1" applyBorder="1" applyAlignment="1">
      <alignment horizontal="lef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top" wrapText="1" indent="3"/>
    </xf>
    <xf numFmtId="0" fontId="5" fillId="0" borderId="4" xfId="0" applyFont="1" applyBorder="1" applyAlignment="1">
      <alignment horizontal="left" vertical="top" wrapText="1" indent="3"/>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5" xfId="0" applyFont="1" applyBorder="1" applyAlignment="1">
      <alignment horizontal="left" vertical="center" wrapText="1" indent="3"/>
    </xf>
    <xf numFmtId="0" fontId="5" fillId="0" borderId="6" xfId="0" applyFont="1" applyBorder="1" applyAlignment="1">
      <alignment horizontal="left" vertical="center" wrapText="1" indent="3"/>
    </xf>
    <xf numFmtId="0" fontId="9" fillId="0" borderId="7" xfId="0" applyFont="1" applyBorder="1" applyAlignment="1">
      <alignment horizontal="center" vertical="center"/>
    </xf>
    <xf numFmtId="0" fontId="9" fillId="0" borderId="7"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zoomScale="162" zoomScaleNormal="160" workbookViewId="0">
      <selection activeCell="A2" sqref="A2:O2"/>
    </sheetView>
  </sheetViews>
  <sheetFormatPr defaultColWidth="8.796875" defaultRowHeight="6.5" x14ac:dyDescent="0.3"/>
  <cols>
    <col min="1" max="1" width="2.59765625" style="17" customWidth="1"/>
    <col min="2" max="2" width="26.59765625" style="17" customWidth="1"/>
    <col min="3" max="3" width="8" style="17" customWidth="1"/>
    <col min="4" max="5" width="14" style="17" customWidth="1"/>
    <col min="6" max="6" width="17.796875" style="17" customWidth="1"/>
    <col min="7" max="7" width="11.19921875" style="17" customWidth="1"/>
    <col min="8" max="8" width="10.3984375" style="17" customWidth="1"/>
    <col min="9" max="9" width="10.796875" style="17" customWidth="1"/>
    <col min="10" max="10" width="8.3984375" style="17" customWidth="1"/>
    <col min="11" max="11" width="12.59765625" style="17" customWidth="1"/>
    <col min="12" max="12" width="7" style="17" customWidth="1"/>
    <col min="13" max="13" width="12.59765625" style="17" customWidth="1"/>
    <col min="14" max="14" width="13.3984375" style="17" customWidth="1"/>
    <col min="15" max="15" width="25" style="17" customWidth="1"/>
    <col min="16" max="16384" width="8.796875" style="17"/>
  </cols>
  <sheetData>
    <row r="1" spans="1:15" ht="37.5" customHeight="1" x14ac:dyDescent="0.3">
      <c r="A1" s="48" t="s">
        <v>44</v>
      </c>
      <c r="B1" s="51"/>
      <c r="C1" s="51"/>
      <c r="D1" s="51"/>
      <c r="E1" s="51"/>
      <c r="F1" s="51"/>
      <c r="G1" s="51"/>
      <c r="H1" s="51"/>
      <c r="I1" s="51"/>
      <c r="J1" s="51"/>
      <c r="K1" s="51"/>
      <c r="L1" s="51"/>
      <c r="M1" s="51"/>
      <c r="N1" s="51"/>
      <c r="O1" s="52"/>
    </row>
    <row r="2" spans="1:15" ht="8.25" customHeight="1" x14ac:dyDescent="0.3">
      <c r="A2" s="53" t="s">
        <v>0</v>
      </c>
      <c r="B2" s="54"/>
      <c r="C2" s="54"/>
      <c r="D2" s="54"/>
      <c r="E2" s="54"/>
      <c r="F2" s="54"/>
      <c r="G2" s="54"/>
      <c r="H2" s="54"/>
      <c r="I2" s="54"/>
      <c r="J2" s="54"/>
      <c r="K2" s="54"/>
      <c r="L2" s="54"/>
      <c r="M2" s="54"/>
      <c r="N2" s="54"/>
      <c r="O2" s="55"/>
    </row>
    <row r="3" spans="1:15" ht="14" customHeight="1" x14ac:dyDescent="0.3">
      <c r="A3" s="56" t="s">
        <v>1</v>
      </c>
      <c r="B3" s="58" t="s">
        <v>2</v>
      </c>
      <c r="C3" s="60" t="s">
        <v>3</v>
      </c>
      <c r="D3" s="61"/>
      <c r="E3" s="48" t="s">
        <v>4</v>
      </c>
      <c r="F3" s="49"/>
      <c r="G3" s="49"/>
      <c r="H3" s="49"/>
      <c r="I3" s="49"/>
      <c r="J3" s="50"/>
      <c r="K3" s="62" t="s">
        <v>5</v>
      </c>
      <c r="L3" s="64" t="s">
        <v>6</v>
      </c>
      <c r="M3" s="66" t="s">
        <v>7</v>
      </c>
      <c r="N3" s="62" t="s">
        <v>8</v>
      </c>
      <c r="O3" s="68" t="s">
        <v>9</v>
      </c>
    </row>
    <row r="4" spans="1:15" ht="37.5" customHeight="1" x14ac:dyDescent="0.3">
      <c r="A4" s="57"/>
      <c r="B4" s="59"/>
      <c r="C4" s="6" t="s">
        <v>10</v>
      </c>
      <c r="D4" s="7" t="s">
        <v>11</v>
      </c>
      <c r="E4" s="8" t="s">
        <v>12</v>
      </c>
      <c r="F4" s="9" t="s">
        <v>13</v>
      </c>
      <c r="G4" s="6" t="s">
        <v>14</v>
      </c>
      <c r="H4" s="6" t="s">
        <v>15</v>
      </c>
      <c r="I4" s="10" t="s">
        <v>16</v>
      </c>
      <c r="J4" s="6" t="s">
        <v>17</v>
      </c>
      <c r="K4" s="63"/>
      <c r="L4" s="65"/>
      <c r="M4" s="67"/>
      <c r="N4" s="63"/>
      <c r="O4" s="69"/>
    </row>
    <row r="5" spans="1:15" ht="62" customHeight="1" x14ac:dyDescent="0.3">
      <c r="A5" s="1">
        <v>1</v>
      </c>
      <c r="B5" s="11" t="s">
        <v>18</v>
      </c>
      <c r="C5" s="2">
        <v>45334</v>
      </c>
      <c r="D5" s="3">
        <v>4571380115.5600004</v>
      </c>
      <c r="E5" s="3">
        <v>4571380115.5600004</v>
      </c>
      <c r="F5" s="18" t="s">
        <v>19</v>
      </c>
      <c r="G5" s="3">
        <v>4571380115.5600004</v>
      </c>
      <c r="H5" s="12" t="s">
        <v>20</v>
      </c>
      <c r="I5" s="13" t="s">
        <v>21</v>
      </c>
      <c r="J5" s="19">
        <f>E5/(E7+13924918)</f>
        <v>0.9392623761666451</v>
      </c>
      <c r="K5" s="12" t="s">
        <v>20</v>
      </c>
      <c r="L5" s="12" t="s">
        <v>20</v>
      </c>
      <c r="M5" s="12" t="s">
        <v>20</v>
      </c>
      <c r="N5" s="12" t="s">
        <v>20</v>
      </c>
      <c r="O5" s="14" t="s">
        <v>22</v>
      </c>
    </row>
    <row r="6" spans="1:15" ht="36.75" customHeight="1" x14ac:dyDescent="0.3">
      <c r="A6" s="1">
        <v>2</v>
      </c>
      <c r="B6" s="11" t="s">
        <v>23</v>
      </c>
      <c r="C6" s="2">
        <v>45334</v>
      </c>
      <c r="D6" s="3">
        <v>311756000</v>
      </c>
      <c r="E6" s="3">
        <f>73837440+181517040+52301520-25971541</f>
        <v>281684459</v>
      </c>
      <c r="F6" s="3" t="s">
        <v>24</v>
      </c>
      <c r="G6" s="3">
        <f>E6</f>
        <v>281684459</v>
      </c>
      <c r="H6" s="12" t="s">
        <v>20</v>
      </c>
      <c r="I6" s="13" t="s">
        <v>21</v>
      </c>
      <c r="J6" s="20">
        <f>E6/(E7+13924918)</f>
        <v>5.7876529100915744E-2</v>
      </c>
      <c r="K6" s="21">
        <f>236918560-181517040-52301520</f>
        <v>3100000</v>
      </c>
      <c r="L6" s="12" t="s">
        <v>20</v>
      </c>
      <c r="M6" s="3">
        <v>1000000</v>
      </c>
      <c r="N6" s="12" t="s">
        <v>20</v>
      </c>
      <c r="O6" s="14" t="s">
        <v>25</v>
      </c>
    </row>
    <row r="7" spans="1:15" ht="16.25" customHeight="1" x14ac:dyDescent="0.3">
      <c r="A7" s="48" t="s">
        <v>26</v>
      </c>
      <c r="B7" s="49"/>
      <c r="C7" s="50"/>
      <c r="D7" s="4">
        <f>SUM(D5:D6)</f>
        <v>4883136115.5600004</v>
      </c>
      <c r="E7" s="4">
        <f>SUM(E5:E6)</f>
        <v>4853064574.5600004</v>
      </c>
      <c r="F7" s="22"/>
      <c r="G7" s="4">
        <f>SUM(G5:G6)</f>
        <v>4853064574.5600004</v>
      </c>
      <c r="H7" s="15" t="s">
        <v>20</v>
      </c>
      <c r="I7" s="22"/>
      <c r="J7" s="16">
        <f>SUM(J5:J6)</f>
        <v>0.99713890526756088</v>
      </c>
      <c r="K7" s="21">
        <f>SUM(K5:K6)</f>
        <v>3100000</v>
      </c>
      <c r="L7" s="15" t="s">
        <v>20</v>
      </c>
      <c r="M7" s="4">
        <f>SUM(M5:M6)</f>
        <v>1000000</v>
      </c>
      <c r="N7" s="15" t="s">
        <v>20</v>
      </c>
      <c r="O7" s="22"/>
    </row>
    <row r="11" spans="1:15" x14ac:dyDescent="0.3">
      <c r="G11" s="23"/>
    </row>
  </sheetData>
  <mergeCells count="12">
    <mergeCell ref="A7:C7"/>
    <mergeCell ref="A1:O1"/>
    <mergeCell ref="A2:O2"/>
    <mergeCell ref="A3:A4"/>
    <mergeCell ref="B3:B4"/>
    <mergeCell ref="C3:D3"/>
    <mergeCell ref="E3:J3"/>
    <mergeCell ref="K3:K4"/>
    <mergeCell ref="L3:L4"/>
    <mergeCell ref="M3:M4"/>
    <mergeCell ref="N3:N4"/>
    <mergeCell ref="O3:O4"/>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G4" sqref="G4"/>
    </sheetView>
  </sheetViews>
  <sheetFormatPr defaultColWidth="11.19921875" defaultRowHeight="13" x14ac:dyDescent="0.3"/>
  <cols>
    <col min="1" max="1" width="28.8984375" customWidth="1"/>
    <col min="2" max="2" width="20.19921875" bestFit="1" customWidth="1"/>
    <col min="3" max="3" width="23.59765625" bestFit="1" customWidth="1"/>
    <col min="4" max="4" width="22.296875" customWidth="1"/>
    <col min="5" max="5" width="20.19921875" bestFit="1" customWidth="1"/>
    <col min="6" max="6" width="23.69921875" bestFit="1" customWidth="1"/>
    <col min="7" max="7" width="29.59765625" bestFit="1" customWidth="1"/>
  </cols>
  <sheetData>
    <row r="1" spans="1:7" ht="28" x14ac:dyDescent="0.3">
      <c r="A1" s="30"/>
      <c r="B1" s="30" t="s">
        <v>29</v>
      </c>
      <c r="C1" s="30" t="s">
        <v>32</v>
      </c>
      <c r="D1" s="40" t="s">
        <v>38</v>
      </c>
      <c r="E1" s="30" t="s">
        <v>30</v>
      </c>
      <c r="F1" s="30" t="s">
        <v>31</v>
      </c>
      <c r="G1" s="30" t="s">
        <v>33</v>
      </c>
    </row>
    <row r="2" spans="1:7" ht="14" x14ac:dyDescent="0.3">
      <c r="A2" s="24" t="s">
        <v>27</v>
      </c>
      <c r="B2" s="25">
        <v>4571380115.5600004</v>
      </c>
      <c r="C2" s="26">
        <f>B2/B6</f>
        <v>0.94437134087913532</v>
      </c>
      <c r="D2" s="25">
        <v>0</v>
      </c>
      <c r="E2" s="27">
        <f>B2+D2</f>
        <v>4571380115.5600004</v>
      </c>
      <c r="F2" s="26">
        <f>E2/E6</f>
        <v>0.9392623761666451</v>
      </c>
      <c r="G2" s="28">
        <f>E2/E4</f>
        <v>0.94195740553781138</v>
      </c>
    </row>
    <row r="3" spans="1:7" ht="14" x14ac:dyDescent="0.3">
      <c r="A3" s="24" t="s">
        <v>23</v>
      </c>
      <c r="B3" s="25">
        <v>255354480</v>
      </c>
      <c r="C3" s="26">
        <f>B3/B6</f>
        <v>5.2752001929630213E-2</v>
      </c>
      <c r="D3" s="25">
        <f>52301520-25971541</f>
        <v>26329979</v>
      </c>
      <c r="E3" s="27">
        <f>B3+D3</f>
        <v>281684459</v>
      </c>
      <c r="F3" s="26">
        <f>E3/E6</f>
        <v>5.7876529100915744E-2</v>
      </c>
      <c r="G3" s="28">
        <f>E3/E4</f>
        <v>5.804259446218861E-2</v>
      </c>
    </row>
    <row r="4" spans="1:7" ht="14" x14ac:dyDescent="0.3">
      <c r="A4" s="29" t="s">
        <v>34</v>
      </c>
      <c r="B4" s="33">
        <f>SUM(B2:B3)</f>
        <v>4826734595.5600004</v>
      </c>
      <c r="C4" s="31">
        <v>0.99719999999999998</v>
      </c>
      <c r="D4" s="33">
        <f>SUM(D2:D3)</f>
        <v>26329979</v>
      </c>
      <c r="E4" s="32">
        <f>SUM(E2:E3)</f>
        <v>4853064574.5600004</v>
      </c>
      <c r="F4" s="31">
        <f>SUM(F2:F3)</f>
        <v>0.99713890526756088</v>
      </c>
      <c r="G4" s="28">
        <f>SUM(G2:G3)</f>
        <v>1</v>
      </c>
    </row>
    <row r="5" spans="1:7" ht="14" x14ac:dyDescent="0.3">
      <c r="A5" s="24" t="s">
        <v>28</v>
      </c>
      <c r="B5" s="25">
        <v>13924918</v>
      </c>
      <c r="C5" s="26">
        <v>2.8E-3</v>
      </c>
      <c r="D5" s="25">
        <v>0</v>
      </c>
      <c r="E5" s="27">
        <f>B5+D5</f>
        <v>13924918</v>
      </c>
      <c r="F5" s="26">
        <f>E5/E6</f>
        <v>2.8610947324391278E-3</v>
      </c>
      <c r="G5" s="24"/>
    </row>
    <row r="6" spans="1:7" ht="14" x14ac:dyDescent="0.3">
      <c r="A6" s="29" t="s">
        <v>26</v>
      </c>
      <c r="B6" s="32">
        <f>B4+B5</f>
        <v>4840659513.5600004</v>
      </c>
      <c r="C6" s="31">
        <f>SUM(C4:C5)</f>
        <v>1</v>
      </c>
      <c r="D6" s="32"/>
      <c r="E6" s="32">
        <f>E4+E5</f>
        <v>4866989492.5600004</v>
      </c>
      <c r="F6" s="31">
        <f ca="1">SUM(F4:F6)</f>
        <v>1</v>
      </c>
      <c r="G6" s="24"/>
    </row>
    <row r="7" spans="1:7" ht="14" x14ac:dyDescent="0.3">
      <c r="A7" s="24"/>
      <c r="B7" s="24"/>
      <c r="D7" s="25"/>
      <c r="E7" s="24"/>
      <c r="G7" s="24"/>
    </row>
    <row r="8" spans="1:7" ht="14" x14ac:dyDescent="0.3">
      <c r="A8" s="24"/>
      <c r="B8" s="24"/>
      <c r="C8" s="24"/>
      <c r="D8" s="24"/>
      <c r="E8" s="24"/>
      <c r="F8" s="24"/>
      <c r="G8" s="24"/>
    </row>
    <row r="10" spans="1:7" ht="39" x14ac:dyDescent="0.3">
      <c r="A10" s="35" t="s">
        <v>35</v>
      </c>
      <c r="D10" s="71" t="s">
        <v>41</v>
      </c>
      <c r="E10" s="70" t="s">
        <v>40</v>
      </c>
      <c r="F10" s="42" t="s">
        <v>42</v>
      </c>
      <c r="G10" s="42" t="s">
        <v>43</v>
      </c>
    </row>
    <row r="11" spans="1:7" ht="52" customHeight="1" x14ac:dyDescent="0.3">
      <c r="A11" s="36" t="s">
        <v>36</v>
      </c>
      <c r="B11" s="38">
        <v>52301520</v>
      </c>
      <c r="D11" s="71"/>
      <c r="E11" s="70"/>
      <c r="F11" s="43">
        <v>224.5</v>
      </c>
      <c r="G11" s="43">
        <v>224.5</v>
      </c>
    </row>
    <row r="12" spans="1:7" x14ac:dyDescent="0.3">
      <c r="A12" s="34" t="s">
        <v>37</v>
      </c>
      <c r="B12" s="37">
        <v>-25971541</v>
      </c>
      <c r="D12" s="44" t="s">
        <v>39</v>
      </c>
      <c r="E12" s="45">
        <f>G2</f>
        <v>0.94195740553781138</v>
      </c>
      <c r="F12" s="46">
        <f>2245000000*G2</f>
        <v>2114694375.4323866</v>
      </c>
      <c r="G12" s="46">
        <v>2175000000</v>
      </c>
    </row>
    <row r="13" spans="1:7" x14ac:dyDescent="0.3">
      <c r="B13" s="39">
        <f>B11+B12</f>
        <v>26329979</v>
      </c>
      <c r="D13" s="44" t="s">
        <v>23</v>
      </c>
      <c r="E13" s="45">
        <f>G3</f>
        <v>5.804259446218861E-2</v>
      </c>
      <c r="F13" s="46">
        <f>2245000000*G3</f>
        <v>130305624.56761342</v>
      </c>
      <c r="G13" s="46">
        <v>70000000</v>
      </c>
    </row>
    <row r="14" spans="1:7" x14ac:dyDescent="0.3">
      <c r="D14" s="44"/>
      <c r="E14" s="45">
        <f>SUM(E12:E13)</f>
        <v>1</v>
      </c>
      <c r="F14" s="47">
        <f>SUM(F12:F13)</f>
        <v>2245000000</v>
      </c>
      <c r="G14" s="47">
        <f>SUM(G12:G13)</f>
        <v>2245000000</v>
      </c>
    </row>
    <row r="15" spans="1:7" x14ac:dyDescent="0.3">
      <c r="G15" s="41"/>
    </row>
  </sheetData>
  <mergeCells count="2">
    <mergeCell ref="E10:E11"/>
    <mergeCell ref="D10:D1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 x14ac:dyDescent="0.3"/>
  <cols>
    <col min="1" max="1" width="189" customWidth="1"/>
  </cols>
  <sheetData>
    <row r="1" spans="1:1" ht="8.25" customHeight="1" x14ac:dyDescent="0.3">
      <c r="A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Secured Financial Creditors</vt:lpstr>
      <vt:lpstr>Sheet2</vt:lpstr>
      <vt:lpstr>Sheet1</vt:lpstr>
      <vt:lpstr>Table 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P&amp;K</dc:creator>
  <cp:keywords/>
  <dc:description/>
  <cp:lastModifiedBy>AAKASH AMBARU</cp:lastModifiedBy>
  <cp:revision/>
  <cp:lastPrinted>2025-09-30T14:14:26Z</cp:lastPrinted>
  <dcterms:created xsi:type="dcterms:W3CDTF">2025-03-26T13:11:36Z</dcterms:created>
  <dcterms:modified xsi:type="dcterms:W3CDTF">2026-05-22T06:29:43Z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2025-01-15T00:00:00Z</vt:filetime>
  </property>
  <property fmtid="{D5CDD505-2E9C-101B-9397-08002B2CF9AE}" pid="3" name="LastSaved">
    <vt:filetime>2025-03-26T00:00:00Z</vt:filetime>
  </property>
</Properties>
</file>